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TA PUBLICA 4o. TRIMESTRE 2019\"/>
    </mc:Choice>
  </mc:AlternateContent>
  <xr:revisionPtr revIDLastSave="0" documentId="13_ncr:1_{3360B6EA-059D-40AE-8119-AD200DB2BDD7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G21" i="1"/>
  <c r="E21" i="1"/>
  <c r="N17" i="1"/>
  <c r="N4" i="1"/>
  <c r="N7" i="1"/>
  <c r="N15" i="1"/>
  <c r="N14" i="1"/>
  <c r="S18" i="1"/>
  <c r="S11" i="1"/>
  <c r="R11" i="1"/>
  <c r="O11" i="1"/>
  <c r="O18" i="1"/>
  <c r="O16" i="1"/>
  <c r="F26" i="1"/>
  <c r="L11" i="1"/>
  <c r="K11" i="1"/>
  <c r="K10" i="1"/>
  <c r="M11" i="1" l="1"/>
  <c r="N12" i="1"/>
  <c r="M5" i="1" l="1"/>
  <c r="J16" i="1"/>
  <c r="K16" i="1"/>
  <c r="L5" i="1" l="1"/>
  <c r="K6" i="1"/>
  <c r="K5" i="1"/>
  <c r="N18" i="1" l="1"/>
  <c r="L16" i="1"/>
  <c r="L13" i="1"/>
  <c r="F21" i="1" l="1"/>
  <c r="L18" i="1" l="1"/>
  <c r="L10" i="1"/>
  <c r="L9" i="1"/>
  <c r="L8" i="1"/>
  <c r="K18" i="1"/>
  <c r="K15" i="1"/>
  <c r="K13" i="1"/>
  <c r="K9" i="1"/>
  <c r="K8" i="1"/>
  <c r="M13" i="1" l="1"/>
  <c r="M10" i="1"/>
  <c r="M9" i="1"/>
  <c r="M8" i="1"/>
  <c r="M6" i="1"/>
  <c r="L6" i="1"/>
</calcChain>
</file>

<file path=xl/sharedStrings.xml><?xml version="1.0" encoding="utf-8"?>
<sst xmlns="http://schemas.openxmlformats.org/spreadsheetml/2006/main" count="79" uniqueCount="61">
  <si>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</si>
  <si>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</si>
  <si>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</si>
  <si>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</si>
  <si>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</si>
  <si>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</si>
  <si>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</si>
  <si>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</si>
  <si>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</si>
  <si>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</si>
  <si>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</si>
  <si>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</si>
  <si>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</si>
  <si>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</si>
  <si>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</si>
  <si>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</si>
  <si>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</si>
  <si>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</si>
  <si>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</si>
  <si>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</si>
  <si>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</si>
  <si>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</si>
  <si>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</si>
  <si>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</si>
  <si>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</si>
  <si>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</si>
  <si>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</si>
  <si>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</si>
  <si>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</si>
  <si>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</si>
  <si>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</si>
  <si>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</si>
  <si>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</si>
  <si>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</si>
  <si>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</si>
  <si>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</si>
  <si>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</si>
  <si>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</si>
  <si>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</si>
  <si>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</si>
  <si>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Toneladas de residuos sólidos domiciliarios recolectados y trasladados.</t>
  </si>
  <si>
    <t>Servicio de limpia de la ciudad realizado.</t>
  </si>
  <si>
    <t>Día de recolección de residuos aprovechables en viviendas de la ciudad implementado.</t>
  </si>
  <si>
    <t>Difusión en las viviendas incorporadas al programa de Separación de Residuos Sólidos Urbanos.</t>
  </si>
  <si>
    <t>Tratamiento de Lixiviados.</t>
  </si>
  <si>
    <t>Papeleras instaladas.</t>
  </si>
  <si>
    <t>Adquisición de Papeleras Fijas</t>
  </si>
  <si>
    <r>
      <t xml:space="preserve">Contratación de empresas dedicadas a la recolección de residuos sólidos </t>
    </r>
    <r>
      <rPr>
        <b/>
        <sz val="8"/>
        <rFont val="Calibri Light"/>
        <family val="2"/>
      </rPr>
      <t>urbanos domiciliarios</t>
    </r>
    <r>
      <rPr>
        <sz val="8"/>
        <rFont val="Calibri Light"/>
        <family val="2"/>
      </rPr>
      <t>.</t>
    </r>
  </si>
  <si>
    <r>
      <t xml:space="preserve">Contratación de empresas dedicadas a la recolección de residuos sólidos urbanos en </t>
    </r>
    <r>
      <rPr>
        <b/>
        <sz val="8"/>
        <rFont val="Calibri Light"/>
        <family val="2"/>
      </rPr>
      <t>comunidades rurales</t>
    </r>
  </si>
  <si>
    <r>
      <t xml:space="preserve">Contratación de empresas decicadas a la Limpieza de áreas de uso común municipal. </t>
    </r>
    <r>
      <rPr>
        <b/>
        <sz val="8"/>
        <color theme="1"/>
        <rFont val="Calibri"/>
        <family val="2"/>
        <scheme val="minor"/>
      </rPr>
      <t>Cuadrillas</t>
    </r>
  </si>
  <si>
    <r>
      <t xml:space="preserve">Contratación de empresas dedicadas a la Limpieza de vialidades, baldios, áreas de donación y arroyos con </t>
    </r>
    <r>
      <rPr>
        <b/>
        <sz val="8"/>
        <rFont val="Calibri Light"/>
        <family val="2"/>
      </rPr>
      <t>rutas de apoyo especial</t>
    </r>
    <r>
      <rPr>
        <sz val="8"/>
        <rFont val="Calibri Light"/>
        <family val="2"/>
      </rPr>
      <t>.</t>
    </r>
  </si>
  <si>
    <r>
      <t xml:space="preserve">Contratación de empresas dedicadas a la limpieza  de residuos solidos urbanos y concervación urbana en vialidades,  camellones y plazas públicas municipales. </t>
    </r>
    <r>
      <rPr>
        <b/>
        <sz val="8"/>
        <rFont val="Calibri Light"/>
        <family val="2"/>
      </rPr>
      <t>Cuadrillas Mtto.</t>
    </r>
  </si>
  <si>
    <r>
      <t xml:space="preserve">Contratación de empresas dedicadas al barrido y papeleo de vialidades y espacios públicos. </t>
    </r>
    <r>
      <rPr>
        <b/>
        <sz val="8"/>
        <rFont val="Calibri Light"/>
        <family val="2"/>
      </rPr>
      <t>Zonas Barrido</t>
    </r>
  </si>
  <si>
    <t>Sistema Integral de Aseo Publico de Leon Guanajuato
Programas y Proyectos de Inversión
DEL 01 DE ENERO AL 31 DE DICIEMBRE DE 2019</t>
  </si>
  <si>
    <t>Contratación de empresas dedicadas al aseo y mantenimiento de contenedores y poligonos de desarrollo</t>
  </si>
  <si>
    <t>MPAL</t>
  </si>
  <si>
    <t>Limpia, barrido de vialidades y espacios públicos realizado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</si>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</sst>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4" fillId="4" borderId="3" xfId="16" applyFont="1" applyFill="1" applyBorder="1" applyAlignment="1">
      <alignment horizontal="center" vertical="top" wrapText="1"/>
    </xf>
    <xf numFmtId="0" fontId="4" fillId="4" borderId="4" xfId="16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12" xfId="11" applyFont="1" applyFill="1" applyBorder="1" applyAlignment="1">
      <alignment horizontal="left" vertical="center"/>
    </xf>
    <xf numFmtId="0" fontId="4" fillId="4" borderId="14" xfId="11" applyFont="1" applyFill="1" applyBorder="1" applyAlignment="1">
      <alignment horizontal="center" vertical="center"/>
    </xf>
    <xf numFmtId="4" fontId="4" fillId="4" borderId="15" xfId="11" applyNumberFormat="1" applyFont="1" applyFill="1" applyBorder="1" applyAlignment="1">
      <alignment horizontal="center" vertical="center" wrapText="1"/>
    </xf>
    <xf numFmtId="4" fontId="4" fillId="4" borderId="16" xfId="11" applyNumberFormat="1" applyFont="1" applyFill="1" applyBorder="1" applyAlignment="1">
      <alignment horizontal="center" vertical="center" wrapText="1"/>
    </xf>
    <xf numFmtId="0" fontId="4" fillId="4" borderId="17" xfId="16" applyFont="1" applyFill="1" applyBorder="1" applyAlignment="1">
      <alignment horizontal="center" vertical="top" wrapText="1"/>
    </xf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top" wrapText="1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9" fillId="0" borderId="11" xfId="8" applyFont="1" applyBorder="1" applyAlignment="1" applyProtection="1">
      <alignment horizontal="center" vertical="top"/>
      <protection locked="0"/>
    </xf>
    <xf numFmtId="44" fontId="0" fillId="0" borderId="0" xfId="0" applyNumberFormat="1" applyFont="1" applyProtection="1">
      <protection locked="0"/>
    </xf>
    <xf numFmtId="44" fontId="0" fillId="0" borderId="0" xfId="18" applyFont="1" applyProtection="1">
      <protection locked="0"/>
    </xf>
    <xf numFmtId="43" fontId="0" fillId="0" borderId="0" xfId="17" applyFont="1" applyFill="1" applyProtection="1">
      <protection locked="0"/>
    </xf>
    <xf numFmtId="43" fontId="0" fillId="0" borderId="0" xfId="0" applyNumberFormat="1" applyFont="1" applyFill="1" applyProtection="1">
      <protection locked="0"/>
    </xf>
    <xf numFmtId="43" fontId="0" fillId="0" borderId="0" xfId="17" applyFont="1" applyFill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Alignment="1" applyProtection="1">
      <protection locked="0"/>
    </xf>
    <xf numFmtId="8" fontId="0" fillId="0" borderId="0" xfId="0" applyNumberFormat="1" applyFont="1" applyProtection="1">
      <protection locked="0"/>
    </xf>
    <xf numFmtId="0" fontId="9" fillId="0" borderId="0" xfId="8" applyFont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 applyFont="1" applyProtection="1">
      <protection locked="0"/>
    </xf>
    <xf numFmtId="43" fontId="18" fillId="0" borderId="0" xfId="0" applyNumberFormat="1" applyFont="1" applyProtection="1">
      <protection locked="0"/>
    </xf>
    <xf numFmtId="44" fontId="18" fillId="0" borderId="0" xfId="0" applyNumberFormat="1" applyFont="1" applyProtection="1">
      <protection locked="0"/>
    </xf>
    <xf numFmtId="44" fontId="17" fillId="0" borderId="0" xfId="18" applyFont="1" applyBorder="1" applyProtection="1">
      <protection locked="0"/>
    </xf>
    <xf numFmtId="43" fontId="13" fillId="0" borderId="21" xfId="17" applyFont="1" applyFill="1" applyBorder="1" applyProtection="1">
      <protection locked="0"/>
    </xf>
    <xf numFmtId="44" fontId="9" fillId="0" borderId="4" xfId="18" applyFont="1" applyBorder="1" applyProtection="1">
      <protection locked="0"/>
    </xf>
    <xf numFmtId="44" fontId="9" fillId="0" borderId="21" xfId="18" applyFont="1" applyBorder="1" applyProtection="1">
      <protection locked="0"/>
    </xf>
    <xf numFmtId="8" fontId="19" fillId="0" borderId="21" xfId="0" applyNumberFormat="1" applyFont="1" applyBorder="1" applyAlignment="1" applyProtection="1">
      <alignment horizontal="right"/>
      <protection locked="0"/>
    </xf>
    <xf numFmtId="43" fontId="20" fillId="0" borderId="4" xfId="17" applyFont="1" applyFill="1" applyBorder="1" applyAlignment="1" applyProtection="1">
      <alignment horizontal="center" vertical="center"/>
      <protection locked="0"/>
    </xf>
    <xf numFmtId="43" fontId="9" fillId="0" borderId="21" xfId="17" applyFont="1" applyBorder="1" applyProtection="1">
      <protection locked="0"/>
    </xf>
    <xf numFmtId="2" fontId="9" fillId="0" borderId="4" xfId="0" applyNumberFormat="1" applyFont="1" applyBorder="1" applyProtection="1">
      <protection locked="0"/>
    </xf>
    <xf numFmtId="43" fontId="9" fillId="0" borderId="21" xfId="0" applyNumberFormat="1" applyFont="1" applyBorder="1" applyProtection="1">
      <protection locked="0"/>
    </xf>
    <xf numFmtId="2" fontId="20" fillId="0" borderId="4" xfId="0" applyNumberFormat="1" applyFont="1" applyFill="1" applyBorder="1" applyAlignment="1" applyProtection="1">
      <alignment vertical="center"/>
      <protection locked="0"/>
    </xf>
    <xf numFmtId="2" fontId="20" fillId="0" borderId="20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Protection="1">
      <protection locked="0"/>
    </xf>
    <xf numFmtId="44" fontId="9" fillId="0" borderId="0" xfId="18" applyFont="1" applyBorder="1" applyProtection="1">
      <protection locked="0"/>
    </xf>
    <xf numFmtId="43" fontId="9" fillId="0" borderId="5" xfId="17" applyFont="1" applyBorder="1" applyProtection="1">
      <protection locked="0"/>
    </xf>
    <xf numFmtId="43" fontId="9" fillId="0" borderId="0" xfId="17" applyFont="1" applyBorder="1" applyProtection="1">
      <protection locked="0"/>
    </xf>
    <xf numFmtId="2" fontId="9" fillId="0" borderId="5" xfId="0" applyNumberFormat="1" applyFont="1" applyBorder="1" applyProtection="1">
      <protection locked="0"/>
    </xf>
    <xf numFmtId="43" fontId="9" fillId="0" borderId="0" xfId="0" applyNumberFormat="1" applyFont="1" applyBorder="1" applyProtection="1">
      <protection locked="0"/>
    </xf>
    <xf numFmtId="43" fontId="9" fillId="0" borderId="5" xfId="0" applyNumberFormat="1" applyFont="1" applyBorder="1" applyAlignment="1" applyProtection="1">
      <protection locked="0"/>
    </xf>
    <xf numFmtId="0" fontId="9" fillId="0" borderId="6" xfId="0" applyFont="1" applyBorder="1" applyAlignment="1" applyProtection="1">
      <protection locked="0"/>
    </xf>
    <xf numFmtId="44" fontId="9" fillId="0" borderId="5" xfId="18" applyFont="1" applyBorder="1" applyProtection="1">
      <protection locked="0"/>
    </xf>
    <xf numFmtId="0" fontId="9" fillId="0" borderId="0" xfId="0" applyFont="1" applyBorder="1" applyProtection="1">
      <protection locked="0"/>
    </xf>
    <xf numFmtId="2" fontId="20" fillId="0" borderId="5" xfId="0" applyNumberFormat="1" applyFont="1" applyFill="1" applyBorder="1" applyAlignment="1" applyProtection="1">
      <alignment vertical="center"/>
      <protection locked="0"/>
    </xf>
    <xf numFmtId="2" fontId="20" fillId="0" borderId="6" xfId="0" applyNumberFormat="1" applyFont="1" applyFill="1" applyBorder="1" applyAlignment="1" applyProtection="1">
      <alignment vertical="center"/>
      <protection locked="0"/>
    </xf>
    <xf numFmtId="44" fontId="9" fillId="0" borderId="7" xfId="18" applyFont="1" applyBorder="1" applyProtection="1">
      <protection locked="0"/>
    </xf>
    <xf numFmtId="44" fontId="9" fillId="0" borderId="8" xfId="18" applyFont="1" applyBorder="1" applyProtection="1">
      <protection locked="0"/>
    </xf>
    <xf numFmtId="43" fontId="9" fillId="0" borderId="7" xfId="17" applyFont="1" applyBorder="1" applyProtection="1">
      <protection locked="0"/>
    </xf>
    <xf numFmtId="43" fontId="9" fillId="0" borderId="8" xfId="17" applyFont="1" applyBorder="1" applyProtection="1">
      <protection locked="0"/>
    </xf>
    <xf numFmtId="2" fontId="9" fillId="0" borderId="7" xfId="0" applyNumberFormat="1" applyFont="1" applyBorder="1" applyProtection="1">
      <protection locked="0"/>
    </xf>
    <xf numFmtId="43" fontId="9" fillId="0" borderId="8" xfId="0" applyNumberFormat="1" applyFont="1" applyBorder="1" applyProtection="1">
      <protection locked="0"/>
    </xf>
    <xf numFmtId="2" fontId="20" fillId="0" borderId="7" xfId="0" applyNumberFormat="1" applyFont="1" applyFill="1" applyBorder="1" applyAlignment="1" applyProtection="1">
      <alignment vertical="center"/>
      <protection locked="0"/>
    </xf>
    <xf numFmtId="2" fontId="20" fillId="0" borderId="9" xfId="0" applyNumberFormat="1" applyFont="1" applyFill="1" applyBorder="1" applyAlignment="1" applyProtection="1">
      <alignment vertical="center"/>
      <protection locked="0"/>
    </xf>
    <xf numFmtId="2" fontId="9" fillId="0" borderId="0" xfId="0" applyNumberFormat="1" applyFont="1" applyBorder="1" applyProtection="1">
      <protection locked="0"/>
    </xf>
    <xf numFmtId="2" fontId="20" fillId="0" borderId="0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GridLines="0" tabSelected="1" topLeftCell="A10" zoomScaleNormal="100" workbookViewId="0">
      <selection activeCell="L38" sqref="L38"/>
    </sheetView>
  </sheetViews>
  <sheetFormatPr baseColWidth="10" defaultRowHeight="11.25" x14ac:dyDescent="0.2"/>
  <cols>
    <col min="1" max="1" width="14" style="4" customWidth="1"/>
    <col min="2" max="2" width="38.83203125" style="4" customWidth="1"/>
    <col min="3" max="3" width="37.33203125" style="4" customWidth="1"/>
    <col min="4" max="4" width="15.5" style="4" bestFit="1" customWidth="1"/>
    <col min="5" max="6" width="16" style="4" bestFit="1" customWidth="1"/>
    <col min="7" max="7" width="18.1640625" style="4" customWidth="1"/>
    <col min="8" max="8" width="14.33203125" style="4" customWidth="1"/>
    <col min="9" max="9" width="13.33203125" style="4" customWidth="1"/>
    <col min="10" max="10" width="14.6640625" style="4" customWidth="1"/>
    <col min="11" max="13" width="11.83203125" style="4" customWidth="1"/>
    <col min="14" max="14" width="14.83203125" style="4" customWidth="1"/>
    <col min="15" max="15" width="12.5" style="4" hidden="1" customWidth="1"/>
    <col min="16" max="16" width="14" style="4" hidden="1" customWidth="1"/>
    <col min="17" max="17" width="13" style="4" hidden="1" customWidth="1"/>
    <col min="18" max="18" width="0" style="4" hidden="1" customWidth="1"/>
    <col min="19" max="19" width="14" style="4" hidden="1" customWidth="1"/>
    <col min="20" max="20" width="0" style="4" hidden="1" customWidth="1"/>
    <col min="21" max="16384" width="12" style="4"/>
  </cols>
  <sheetData>
    <row r="1" spans="1:19" s="1" customFormat="1" ht="35.1" customHeight="1" thickBot="1" x14ac:dyDescent="0.25">
      <c r="A1" s="87" t="s">
        <v>53</v>
      </c>
      <c r="B1" s="87"/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9" s="1" customFormat="1" ht="12.75" customHeight="1" thickBot="1" x14ac:dyDescent="0.25">
      <c r="A2" s="11"/>
      <c r="B2" s="11"/>
      <c r="C2" s="11"/>
      <c r="D2" s="18"/>
      <c r="E2" s="20"/>
      <c r="F2" s="21" t="s">
        <v>2</v>
      </c>
      <c r="G2" s="22"/>
      <c r="H2" s="20"/>
      <c r="I2" s="21" t="s">
        <v>8</v>
      </c>
      <c r="J2" s="22"/>
      <c r="K2" s="25" t="s">
        <v>15</v>
      </c>
      <c r="L2" s="22"/>
      <c r="M2" s="28" t="s">
        <v>14</v>
      </c>
      <c r="N2" s="29"/>
    </row>
    <row r="3" spans="1:19" s="1" customFormat="1" ht="21.95" customHeight="1" thickBot="1" x14ac:dyDescent="0.25">
      <c r="A3" s="32" t="s">
        <v>16</v>
      </c>
      <c r="B3" s="32" t="s">
        <v>0</v>
      </c>
      <c r="C3" s="32" t="s">
        <v>5</v>
      </c>
      <c r="D3" s="19" t="s">
        <v>1</v>
      </c>
      <c r="E3" s="23" t="s">
        <v>3</v>
      </c>
      <c r="F3" s="14" t="s">
        <v>4</v>
      </c>
      <c r="G3" s="24" t="s">
        <v>6</v>
      </c>
      <c r="H3" s="23" t="s">
        <v>9</v>
      </c>
      <c r="I3" s="14" t="s">
        <v>4</v>
      </c>
      <c r="J3" s="24" t="s">
        <v>7</v>
      </c>
      <c r="K3" s="26" t="s">
        <v>10</v>
      </c>
      <c r="L3" s="27" t="s">
        <v>11</v>
      </c>
      <c r="M3" s="30" t="s">
        <v>12</v>
      </c>
      <c r="N3" s="31" t="s">
        <v>13</v>
      </c>
    </row>
    <row r="4" spans="1:19" ht="30" customHeight="1" x14ac:dyDescent="0.25">
      <c r="A4" s="38">
        <v>9914</v>
      </c>
      <c r="B4" s="33" t="s">
        <v>40</v>
      </c>
      <c r="C4" s="33" t="s">
        <v>40</v>
      </c>
      <c r="D4" s="16">
        <v>5057</v>
      </c>
      <c r="E4" s="56">
        <v>218879740.24000001</v>
      </c>
      <c r="F4" s="57"/>
      <c r="G4" s="58"/>
      <c r="H4" s="59">
        <v>456248.20999999996</v>
      </c>
      <c r="I4" s="60">
        <v>444316.56</v>
      </c>
      <c r="J4" s="55">
        <v>433919.32</v>
      </c>
      <c r="K4" s="61"/>
      <c r="L4" s="62"/>
      <c r="M4" s="63">
        <v>100</v>
      </c>
      <c r="N4" s="64">
        <f>+J4*100/I4</f>
        <v>97.659947673343524</v>
      </c>
    </row>
    <row r="5" spans="1:19" ht="39" customHeight="1" x14ac:dyDescent="0.2">
      <c r="A5" s="38">
        <v>1205</v>
      </c>
      <c r="B5" s="34" t="s">
        <v>47</v>
      </c>
      <c r="C5" s="34" t="s">
        <v>47</v>
      </c>
      <c r="D5" s="16">
        <v>5057</v>
      </c>
      <c r="E5" s="65"/>
      <c r="F5" s="66">
        <v>220407406.22</v>
      </c>
      <c r="G5" s="66">
        <v>220407404.97000003</v>
      </c>
      <c r="H5" s="67">
        <v>3</v>
      </c>
      <c r="I5" s="68">
        <v>0</v>
      </c>
      <c r="J5" s="68">
        <v>3</v>
      </c>
      <c r="K5" s="69">
        <f>+G5*100/E4</f>
        <v>100.6979470682508</v>
      </c>
      <c r="L5" s="70">
        <f>+G5*100/F5</f>
        <v>99.999999432868435</v>
      </c>
      <c r="M5" s="71">
        <f>+J5*100/H5</f>
        <v>100</v>
      </c>
      <c r="N5" s="72">
        <v>100</v>
      </c>
    </row>
    <row r="6" spans="1:19" ht="41.25" customHeight="1" x14ac:dyDescent="0.2">
      <c r="A6" s="38">
        <v>1206</v>
      </c>
      <c r="B6" s="34" t="s">
        <v>48</v>
      </c>
      <c r="C6" s="34" t="s">
        <v>48</v>
      </c>
      <c r="D6" s="16">
        <v>5057</v>
      </c>
      <c r="E6" s="65"/>
      <c r="F6" s="66">
        <v>14010940.200000001</v>
      </c>
      <c r="G6" s="66">
        <v>14010940.199999999</v>
      </c>
      <c r="H6" s="67">
        <v>13</v>
      </c>
      <c r="I6" s="68">
        <v>0</v>
      </c>
      <c r="J6" s="68">
        <v>13</v>
      </c>
      <c r="K6" s="69">
        <f>+G6*100/E4</f>
        <v>6.401204691049573</v>
      </c>
      <c r="L6" s="70">
        <f>+G6*100/F6</f>
        <v>99.999999999999986</v>
      </c>
      <c r="M6" s="71">
        <f>+J6*100/H6</f>
        <v>100</v>
      </c>
      <c r="N6" s="72">
        <v>100</v>
      </c>
      <c r="P6" s="43"/>
      <c r="Q6" s="44"/>
    </row>
    <row r="7" spans="1:19" ht="30" customHeight="1" x14ac:dyDescent="0.2">
      <c r="A7" s="38">
        <v>9915</v>
      </c>
      <c r="B7" s="33" t="s">
        <v>41</v>
      </c>
      <c r="C7" s="33" t="s">
        <v>41</v>
      </c>
      <c r="D7" s="16">
        <v>5057</v>
      </c>
      <c r="E7" s="73">
        <v>36000000</v>
      </c>
      <c r="F7" s="74"/>
      <c r="G7" s="54"/>
      <c r="H7" s="67">
        <v>2758080</v>
      </c>
      <c r="I7" s="68">
        <v>4058036</v>
      </c>
      <c r="J7" s="68">
        <v>4333126.1100000003</v>
      </c>
      <c r="K7" s="69"/>
      <c r="L7" s="70"/>
      <c r="M7" s="75">
        <v>100</v>
      </c>
      <c r="N7" s="76">
        <f>+J7*100/I7</f>
        <v>106.77889772293791</v>
      </c>
      <c r="P7" s="45"/>
      <c r="Q7" s="46"/>
    </row>
    <row r="8" spans="1:19" ht="43.5" customHeight="1" x14ac:dyDescent="0.2">
      <c r="A8" s="38">
        <v>1208</v>
      </c>
      <c r="B8" s="35" t="s">
        <v>49</v>
      </c>
      <c r="C8" s="35" t="s">
        <v>49</v>
      </c>
      <c r="D8" s="16">
        <v>5057</v>
      </c>
      <c r="E8" s="65"/>
      <c r="F8" s="66">
        <v>21420102.960000001</v>
      </c>
      <c r="G8" s="66">
        <v>21420102.960000001</v>
      </c>
      <c r="H8" s="67">
        <v>20</v>
      </c>
      <c r="I8" s="68">
        <v>0</v>
      </c>
      <c r="J8" s="68">
        <v>20</v>
      </c>
      <c r="K8" s="69">
        <f>+G8*100/E7</f>
        <v>59.500286000000003</v>
      </c>
      <c r="L8" s="70">
        <f>+G8*100/F8</f>
        <v>100</v>
      </c>
      <c r="M8" s="71">
        <f t="shared" ref="M8:M13" si="0">+J8*100/H8</f>
        <v>100</v>
      </c>
      <c r="N8" s="72">
        <v>0</v>
      </c>
      <c r="P8" s="43"/>
      <c r="Q8" s="46"/>
    </row>
    <row r="9" spans="1:19" ht="47.25" customHeight="1" x14ac:dyDescent="0.2">
      <c r="A9" s="38">
        <v>1210</v>
      </c>
      <c r="B9" s="34" t="s">
        <v>50</v>
      </c>
      <c r="C9" s="34" t="s">
        <v>50</v>
      </c>
      <c r="D9" s="16">
        <v>5057</v>
      </c>
      <c r="E9" s="65"/>
      <c r="F9" s="66">
        <v>5622750</v>
      </c>
      <c r="G9" s="66">
        <v>5622750</v>
      </c>
      <c r="H9" s="67">
        <v>5</v>
      </c>
      <c r="I9" s="68">
        <v>0</v>
      </c>
      <c r="J9" s="68">
        <v>5</v>
      </c>
      <c r="K9" s="69">
        <f>+G9*100/E7</f>
        <v>15.61875</v>
      </c>
      <c r="L9" s="70">
        <f>+G9*100/F9</f>
        <v>100</v>
      </c>
      <c r="M9" s="71">
        <f t="shared" si="0"/>
        <v>100</v>
      </c>
      <c r="N9" s="72">
        <v>0</v>
      </c>
      <c r="P9" s="43"/>
      <c r="Q9" s="46"/>
    </row>
    <row r="10" spans="1:19" ht="58.5" customHeight="1" x14ac:dyDescent="0.2">
      <c r="A10" s="38">
        <v>1211</v>
      </c>
      <c r="B10" s="34" t="s">
        <v>51</v>
      </c>
      <c r="C10" s="34" t="s">
        <v>51</v>
      </c>
      <c r="D10" s="16">
        <v>5057</v>
      </c>
      <c r="E10" s="65"/>
      <c r="F10" s="66">
        <v>14875192.799999995</v>
      </c>
      <c r="G10" s="66">
        <v>14875192.799999995</v>
      </c>
      <c r="H10" s="67">
        <v>6</v>
      </c>
      <c r="I10" s="68">
        <v>0</v>
      </c>
      <c r="J10" s="68">
        <v>6</v>
      </c>
      <c r="K10" s="69">
        <f>+G10*100/E7</f>
        <v>41.319979999999987</v>
      </c>
      <c r="L10" s="70">
        <f>+G10*100/F10</f>
        <v>100</v>
      </c>
      <c r="M10" s="71">
        <f t="shared" si="0"/>
        <v>100</v>
      </c>
      <c r="N10" s="72">
        <v>0</v>
      </c>
      <c r="P10" s="43"/>
      <c r="Q10" s="46"/>
    </row>
    <row r="11" spans="1:19" ht="58.5" customHeight="1" x14ac:dyDescent="0.2">
      <c r="A11" s="38"/>
      <c r="B11" s="34" t="s">
        <v>54</v>
      </c>
      <c r="C11" s="34" t="s">
        <v>54</v>
      </c>
      <c r="D11" s="16">
        <v>5057</v>
      </c>
      <c r="E11" s="65"/>
      <c r="F11" s="66">
        <v>1239600</v>
      </c>
      <c r="G11" s="66">
        <v>617940.60000000009</v>
      </c>
      <c r="H11" s="67">
        <v>3</v>
      </c>
      <c r="I11" s="68">
        <v>0</v>
      </c>
      <c r="J11" s="68">
        <v>3</v>
      </c>
      <c r="K11" s="69">
        <f>+G11*100/E7</f>
        <v>1.7165016666666668</v>
      </c>
      <c r="L11" s="70">
        <f>+G11*100/F11</f>
        <v>49.850000000000009</v>
      </c>
      <c r="M11" s="71">
        <f t="shared" ref="M11" si="1">+J11*100/H11</f>
        <v>100</v>
      </c>
      <c r="N11" s="72">
        <v>0</v>
      </c>
      <c r="O11" s="41">
        <f>+F11-G11</f>
        <v>621659.39999999991</v>
      </c>
      <c r="P11" s="43" t="s">
        <v>55</v>
      </c>
      <c r="Q11" s="43">
        <v>308970.30000000005</v>
      </c>
      <c r="R11" s="52">
        <f>+O11-Q11</f>
        <v>312689.09999999986</v>
      </c>
      <c r="S11" s="51">
        <f>+G11+Q11+R11</f>
        <v>1239600</v>
      </c>
    </row>
    <row r="12" spans="1:19" ht="30" customHeight="1" x14ac:dyDescent="0.2">
      <c r="A12" s="38">
        <v>9916</v>
      </c>
      <c r="B12" s="33" t="s">
        <v>56</v>
      </c>
      <c r="C12" s="33" t="s">
        <v>56</v>
      </c>
      <c r="D12" s="16">
        <v>5057</v>
      </c>
      <c r="E12" s="73">
        <v>30000000</v>
      </c>
      <c r="F12" s="74"/>
      <c r="G12" s="54"/>
      <c r="H12" s="67">
        <v>5943.72</v>
      </c>
      <c r="I12" s="68">
        <v>6128.22</v>
      </c>
      <c r="J12" s="68">
        <v>6188.92</v>
      </c>
      <c r="K12" s="69"/>
      <c r="L12" s="70"/>
      <c r="M12" s="75">
        <v>100</v>
      </c>
      <c r="N12" s="76">
        <f>+J12*100/I12</f>
        <v>100.99049968832711</v>
      </c>
      <c r="P12" s="43"/>
      <c r="Q12" s="46"/>
    </row>
    <row r="13" spans="1:19" ht="41.25" customHeight="1" x14ac:dyDescent="0.2">
      <c r="A13" s="38">
        <v>1212</v>
      </c>
      <c r="B13" s="34" t="s">
        <v>52</v>
      </c>
      <c r="C13" s="34" t="s">
        <v>52</v>
      </c>
      <c r="D13" s="16">
        <v>5057</v>
      </c>
      <c r="E13" s="65"/>
      <c r="F13" s="66">
        <v>43060860.359999999</v>
      </c>
      <c r="G13" s="66">
        <v>43060860.359999999</v>
      </c>
      <c r="H13" s="67">
        <v>15</v>
      </c>
      <c r="I13" s="68">
        <v>0</v>
      </c>
      <c r="J13" s="68">
        <v>15</v>
      </c>
      <c r="K13" s="69">
        <f>+G13*100/E12</f>
        <v>143.53620119999999</v>
      </c>
      <c r="L13" s="70">
        <f>+G13*100/F13</f>
        <v>100</v>
      </c>
      <c r="M13" s="71">
        <f t="shared" si="0"/>
        <v>100</v>
      </c>
      <c r="N13" s="72">
        <v>0</v>
      </c>
      <c r="P13" s="46"/>
      <c r="Q13" s="46"/>
    </row>
    <row r="14" spans="1:19" ht="30" customHeight="1" x14ac:dyDescent="0.2">
      <c r="A14" s="38">
        <v>9921</v>
      </c>
      <c r="B14" s="33" t="s">
        <v>42</v>
      </c>
      <c r="C14" s="33" t="s">
        <v>42</v>
      </c>
      <c r="D14" s="16">
        <v>5057</v>
      </c>
      <c r="E14" s="73"/>
      <c r="F14" s="66">
        <v>0</v>
      </c>
      <c r="G14" s="54">
        <v>0</v>
      </c>
      <c r="H14" s="67">
        <v>128666.67</v>
      </c>
      <c r="I14" s="68">
        <v>32166.67</v>
      </c>
      <c r="J14" s="68">
        <v>173693</v>
      </c>
      <c r="K14" s="69">
        <v>0</v>
      </c>
      <c r="L14" s="70">
        <v>0</v>
      </c>
      <c r="M14" s="75">
        <v>100</v>
      </c>
      <c r="N14" s="76">
        <f>3.45+56.404+75.171</f>
        <v>135.02500000000001</v>
      </c>
    </row>
    <row r="15" spans="1:19" ht="30" customHeight="1" x14ac:dyDescent="0.2">
      <c r="A15" s="39">
        <v>1222</v>
      </c>
      <c r="B15" s="34" t="s">
        <v>43</v>
      </c>
      <c r="C15" s="34" t="s">
        <v>43</v>
      </c>
      <c r="D15" s="16">
        <v>5057</v>
      </c>
      <c r="E15" s="73"/>
      <c r="F15" s="66">
        <v>0</v>
      </c>
      <c r="G15" s="54">
        <v>0</v>
      </c>
      <c r="H15" s="67">
        <v>128666.67</v>
      </c>
      <c r="I15" s="68">
        <v>32166.67</v>
      </c>
      <c r="J15" s="68">
        <v>173693</v>
      </c>
      <c r="K15" s="69">
        <f>+G15*100/E12</f>
        <v>0</v>
      </c>
      <c r="L15" s="70">
        <v>0</v>
      </c>
      <c r="M15" s="75">
        <v>100</v>
      </c>
      <c r="N15" s="76">
        <f>3.45+56.404+75.171</f>
        <v>135.02500000000001</v>
      </c>
    </row>
    <row r="16" spans="1:19" ht="30" customHeight="1" x14ac:dyDescent="0.2">
      <c r="A16" s="38">
        <v>1223</v>
      </c>
      <c r="B16" s="36" t="s">
        <v>44</v>
      </c>
      <c r="C16" s="36" t="s">
        <v>44</v>
      </c>
      <c r="D16" s="16">
        <v>5057</v>
      </c>
      <c r="E16" s="73">
        <v>850738</v>
      </c>
      <c r="F16" s="66">
        <v>850738</v>
      </c>
      <c r="G16" s="66">
        <v>850738</v>
      </c>
      <c r="H16" s="67">
        <v>33000000</v>
      </c>
      <c r="I16" s="68">
        <v>6000000</v>
      </c>
      <c r="J16" s="68">
        <f>5600000+3460000+12040000</f>
        <v>21100000</v>
      </c>
      <c r="K16" s="69">
        <f>+G16*100/E16</f>
        <v>100</v>
      </c>
      <c r="L16" s="70">
        <f>+G16*100/F16</f>
        <v>100</v>
      </c>
      <c r="M16" s="75">
        <v>48.8</v>
      </c>
      <c r="N16" s="76">
        <v>84.765000000000001</v>
      </c>
      <c r="O16" s="41">
        <f>+F16-G16</f>
        <v>0</v>
      </c>
    </row>
    <row r="17" spans="1:19" x14ac:dyDescent="0.2">
      <c r="A17" s="39">
        <v>9998</v>
      </c>
      <c r="B17" s="33" t="s">
        <v>45</v>
      </c>
      <c r="C17" s="33" t="s">
        <v>45</v>
      </c>
      <c r="D17" s="16">
        <v>5057</v>
      </c>
      <c r="E17" s="73">
        <v>1000000</v>
      </c>
      <c r="F17" s="66"/>
      <c r="G17" s="66"/>
      <c r="H17" s="67">
        <v>270</v>
      </c>
      <c r="I17" s="68">
        <v>340</v>
      </c>
      <c r="J17" s="68">
        <v>350</v>
      </c>
      <c r="K17" s="69"/>
      <c r="L17" s="70"/>
      <c r="M17" s="75">
        <v>100</v>
      </c>
      <c r="N17" s="76">
        <f>+J17*100/I17</f>
        <v>102.94117647058823</v>
      </c>
    </row>
    <row r="18" spans="1:19" ht="12" thickBot="1" x14ac:dyDescent="0.25">
      <c r="A18" s="40">
        <v>1217</v>
      </c>
      <c r="B18" s="37" t="s">
        <v>46</v>
      </c>
      <c r="C18" s="37" t="s">
        <v>46</v>
      </c>
      <c r="D18" s="17">
        <v>5057</v>
      </c>
      <c r="E18" s="77"/>
      <c r="F18" s="78">
        <v>1000000</v>
      </c>
      <c r="G18" s="78">
        <v>999407.28</v>
      </c>
      <c r="H18" s="79">
        <v>270</v>
      </c>
      <c r="I18" s="80">
        <v>340</v>
      </c>
      <c r="J18" s="80">
        <v>350</v>
      </c>
      <c r="K18" s="81">
        <f>+G18*100/E17</f>
        <v>99.940727999999993</v>
      </c>
      <c r="L18" s="82">
        <f>+G18*100/F18</f>
        <v>99.940727999999993</v>
      </c>
      <c r="M18" s="83">
        <v>100</v>
      </c>
      <c r="N18" s="84">
        <f>+J18*100/I18</f>
        <v>102.94117647058823</v>
      </c>
      <c r="O18" s="53">
        <f>+F18-G18</f>
        <v>592.71999999997206</v>
      </c>
      <c r="P18" s="4" t="s">
        <v>55</v>
      </c>
      <c r="S18" s="41">
        <f>+G18+O18</f>
        <v>1000000</v>
      </c>
    </row>
    <row r="19" spans="1:19" ht="12" x14ac:dyDescent="0.2">
      <c r="A19" s="49"/>
      <c r="B19" s="50"/>
      <c r="C19" s="50"/>
      <c r="D19" s="15"/>
      <c r="E19" s="66"/>
      <c r="F19" s="66"/>
      <c r="G19" s="54"/>
      <c r="H19" s="68"/>
      <c r="I19" s="68"/>
      <c r="J19" s="68"/>
      <c r="K19" s="85"/>
      <c r="L19" s="70"/>
      <c r="M19" s="86"/>
      <c r="N19" s="86"/>
    </row>
    <row r="20" spans="1:19" ht="12" hidden="1" x14ac:dyDescent="0.2">
      <c r="A20" s="49"/>
      <c r="B20" s="50"/>
      <c r="C20" s="50"/>
      <c r="D20" s="15"/>
      <c r="E20" s="66"/>
      <c r="F20" s="66"/>
      <c r="G20" s="54"/>
      <c r="H20" s="68"/>
      <c r="I20" s="68"/>
      <c r="J20" s="68"/>
      <c r="K20" s="85"/>
      <c r="L20" s="70"/>
      <c r="M20" s="86"/>
      <c r="N20" s="86"/>
    </row>
    <row r="21" spans="1:19" hidden="1" x14ac:dyDescent="0.2">
      <c r="E21" s="41">
        <f>+SUM(E4:E18)</f>
        <v>286730478.24000001</v>
      </c>
      <c r="F21" s="41">
        <f>+SUM(F4:F18)</f>
        <v>322487590.54000002</v>
      </c>
      <c r="G21" s="48">
        <f>+SUM(G4:G18)</f>
        <v>321865337.17000002</v>
      </c>
      <c r="H21" s="13"/>
      <c r="I21" s="13"/>
      <c r="J21" s="13"/>
      <c r="M21" s="47"/>
      <c r="N21" s="47"/>
    </row>
    <row r="22" spans="1:19" hidden="1" x14ac:dyDescent="0.2">
      <c r="M22" s="47"/>
      <c r="N22" s="47"/>
    </row>
    <row r="23" spans="1:19" hidden="1" x14ac:dyDescent="0.2">
      <c r="E23" s="42">
        <f>+E21*3</f>
        <v>860191434.72000003</v>
      </c>
      <c r="M23" s="47"/>
      <c r="N23" s="47"/>
    </row>
    <row r="24" spans="1:19" hidden="1" x14ac:dyDescent="0.2"/>
    <row r="25" spans="1:19" hidden="1" x14ac:dyDescent="0.2"/>
    <row r="26" spans="1:19" hidden="1" x14ac:dyDescent="0.2">
      <c r="F26" s="41">
        <f>+F5+F6+F8+F9+F10+F13</f>
        <v>319397252.54000002</v>
      </c>
    </row>
    <row r="27" spans="1:19" hidden="1" x14ac:dyDescent="0.2"/>
    <row r="29" spans="1:19" x14ac:dyDescent="0.2">
      <c r="C29" s="89" t="s">
        <v>57</v>
      </c>
      <c r="D29" s="90"/>
      <c r="E29" s="90"/>
      <c r="F29" s="91"/>
      <c r="G29" s="92"/>
    </row>
    <row r="30" spans="1:19" x14ac:dyDescent="0.2">
      <c r="C30" s="89"/>
      <c r="D30" s="90"/>
      <c r="E30" s="90"/>
      <c r="F30" s="91"/>
      <c r="G30" s="92"/>
    </row>
    <row r="31" spans="1:19" x14ac:dyDescent="0.2">
      <c r="C31" s="90"/>
      <c r="D31" s="93"/>
      <c r="E31" s="90"/>
      <c r="F31" s="90"/>
      <c r="G31" s="92"/>
    </row>
    <row r="32" spans="1:19" x14ac:dyDescent="0.2">
      <c r="C32" s="89"/>
      <c r="D32" s="90"/>
      <c r="E32" s="90"/>
      <c r="F32" s="90"/>
      <c r="G32" s="92"/>
    </row>
    <row r="33" spans="3:7" ht="22.5" x14ac:dyDescent="0.2">
      <c r="C33" s="89"/>
      <c r="D33" s="90" t="s">
        <v>58</v>
      </c>
      <c r="E33" s="89"/>
      <c r="F33" s="89" t="s">
        <v>58</v>
      </c>
      <c r="G33" s="92"/>
    </row>
    <row r="34" spans="3:7" ht="101.25" x14ac:dyDescent="0.2">
      <c r="C34" s="89"/>
      <c r="D34" s="94" t="s">
        <v>59</v>
      </c>
      <c r="E34" s="95"/>
      <c r="F34" s="94" t="s">
        <v>60</v>
      </c>
      <c r="G34" s="9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17" xr:uid="{00000000-0009-0000-0000-000000000000}"/>
  <mergeCells count="1">
    <mergeCell ref="A1:N1"/>
  </mergeCells>
  <dataValidations disablePrompts="1"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2019-04-26T17:50:54Z</cp:lastPrinted>
  <dcterms:created xsi:type="dcterms:W3CDTF">2014-10-22T05:35:08Z</dcterms:created>
  <dcterms:modified xsi:type="dcterms:W3CDTF">2020-02-13T23:45:30Z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